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E-spt.id\VIDEO\"/>
    </mc:Choice>
  </mc:AlternateContent>
  <xr:revisionPtr revIDLastSave="0" documentId="13_ncr:1_{D4CA8A44-ECDF-48F1-9218-A3F8CBD34AC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Gaji" sheetId="1" r:id="rId1"/>
    <sheet name="Slip" sheetId="2" r:id="rId2"/>
  </sheets>
  <definedNames>
    <definedName name="Gaji">Gaji!$A$6:$N$14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F61" i="2" l="1"/>
  <c r="B61" i="2"/>
  <c r="F60" i="2"/>
  <c r="B60" i="2"/>
  <c r="F42" i="2"/>
  <c r="B42" i="2"/>
  <c r="F41" i="2"/>
  <c r="B41" i="2"/>
  <c r="D25" i="2"/>
  <c r="H25" i="2" s="1"/>
  <c r="D36" i="2"/>
  <c r="D35" i="2"/>
  <c r="D34" i="2"/>
  <c r="D32" i="2"/>
  <c r="D31" i="2"/>
  <c r="D30" i="2"/>
  <c r="D29" i="2"/>
  <c r="D28" i="2"/>
  <c r="D27" i="2"/>
  <c r="D26" i="2"/>
  <c r="F23" i="2"/>
  <c r="B23" i="2"/>
  <c r="F22" i="2"/>
  <c r="B22" i="2"/>
  <c r="D9" i="2"/>
  <c r="D8" i="2"/>
  <c r="H10" i="2"/>
  <c r="H9" i="2"/>
  <c r="H8" i="2"/>
  <c r="H7" i="2"/>
  <c r="H17" i="2"/>
  <c r="H16" i="2"/>
  <c r="H15" i="2"/>
  <c r="H13" i="2"/>
  <c r="H12" i="2"/>
  <c r="H11" i="2"/>
  <c r="F4" i="2"/>
  <c r="F3" i="2"/>
  <c r="D17" i="2"/>
  <c r="D16" i="2"/>
  <c r="D15" i="2"/>
  <c r="D13" i="2"/>
  <c r="D12" i="2"/>
  <c r="D11" i="2"/>
  <c r="D10" i="2"/>
  <c r="B4" i="2"/>
  <c r="B3" i="2"/>
  <c r="M8" i="1"/>
  <c r="H18" i="2" s="1"/>
  <c r="M9" i="1"/>
  <c r="D37" i="2" s="1"/>
  <c r="M10" i="1"/>
  <c r="M11" i="1"/>
  <c r="M12" i="1"/>
  <c r="M13" i="1"/>
  <c r="M14" i="1"/>
  <c r="M7" i="1"/>
  <c r="D18" i="2" s="1"/>
  <c r="I8" i="1"/>
  <c r="H14" i="2" s="1"/>
  <c r="I9" i="1"/>
  <c r="D33" i="2" s="1"/>
  <c r="I10" i="1"/>
  <c r="N10" i="1" s="1"/>
  <c r="I11" i="1"/>
  <c r="N11" i="1" s="1"/>
  <c r="I12" i="1"/>
  <c r="N12" i="1" s="1"/>
  <c r="I13" i="1"/>
  <c r="N13" i="1" s="1"/>
  <c r="I14" i="1"/>
  <c r="N14" i="1" s="1"/>
  <c r="I7" i="1"/>
  <c r="D14" i="2" s="1"/>
  <c r="H38" i="2" l="1"/>
  <c r="H37" i="2"/>
  <c r="H36" i="2"/>
  <c r="H35" i="2"/>
  <c r="H34" i="2"/>
  <c r="H33" i="2"/>
  <c r="H32" i="2"/>
  <c r="H31" i="2"/>
  <c r="H30" i="2"/>
  <c r="H29" i="2"/>
  <c r="H28" i="2"/>
  <c r="H27" i="2"/>
  <c r="H26" i="2"/>
  <c r="D44" i="2"/>
  <c r="H44" i="2" s="1"/>
  <c r="D63" i="2" s="1"/>
  <c r="H63" i="2" s="1"/>
  <c r="H75" i="2" s="1"/>
  <c r="N7" i="1"/>
  <c r="D19" i="2" s="1"/>
  <c r="N9" i="1"/>
  <c r="D38" i="2" s="1"/>
  <c r="N8" i="1"/>
  <c r="H19" i="2" s="1"/>
  <c r="H76" i="2"/>
  <c r="D67" i="2"/>
  <c r="D75" i="2"/>
  <c r="H51" i="2"/>
  <c r="D46" i="2"/>
  <c r="D50" i="2"/>
  <c r="D54" i="2"/>
  <c r="H68" i="2" l="1"/>
  <c r="H47" i="2"/>
  <c r="H55" i="2"/>
  <c r="D71" i="2"/>
  <c r="H64" i="2"/>
  <c r="H72" i="2"/>
  <c r="D56" i="2"/>
  <c r="D52" i="2"/>
  <c r="D48" i="2"/>
  <c r="H45" i="2"/>
  <c r="H49" i="2"/>
  <c r="H53" i="2"/>
  <c r="H57" i="2"/>
  <c r="D73" i="2"/>
  <c r="D69" i="2"/>
  <c r="D65" i="2"/>
  <c r="H66" i="2"/>
  <c r="H70" i="2"/>
  <c r="H74" i="2"/>
  <c r="D57" i="2"/>
  <c r="D55" i="2"/>
  <c r="D53" i="2"/>
  <c r="D51" i="2"/>
  <c r="D49" i="2"/>
  <c r="D47" i="2"/>
  <c r="D45" i="2"/>
  <c r="H46" i="2"/>
  <c r="H48" i="2"/>
  <c r="H50" i="2"/>
  <c r="H52" i="2"/>
  <c r="H54" i="2"/>
  <c r="H56" i="2"/>
  <c r="D76" i="2"/>
  <c r="D74" i="2"/>
  <c r="D72" i="2"/>
  <c r="D70" i="2"/>
  <c r="D68" i="2"/>
  <c r="D66" i="2"/>
  <c r="D64" i="2"/>
  <c r="H65" i="2"/>
  <c r="H67" i="2"/>
  <c r="H69" i="2"/>
  <c r="H71" i="2"/>
  <c r="H73" i="2"/>
</calcChain>
</file>

<file path=xl/sharedStrings.xml><?xml version="1.0" encoding="utf-8"?>
<sst xmlns="http://schemas.openxmlformats.org/spreadsheetml/2006/main" count="297" uniqueCount="34">
  <si>
    <t>LAPORAN GAJI</t>
  </si>
  <si>
    <t>PT. MAJU TERUS</t>
  </si>
  <si>
    <t>BULAN DESEMBER 2018</t>
  </si>
  <si>
    <t>No</t>
  </si>
  <si>
    <t>Nama</t>
  </si>
  <si>
    <t>Bagian</t>
  </si>
  <si>
    <t>Jabatan</t>
  </si>
  <si>
    <t>Gaji Pokok</t>
  </si>
  <si>
    <t>Tunjangan Jabatan</t>
  </si>
  <si>
    <t>Tunjangan Transport</t>
  </si>
  <si>
    <t>Tunjangan Makan</t>
  </si>
  <si>
    <t>Gaji Kotor</t>
  </si>
  <si>
    <t>Pinjaman kantor</t>
  </si>
  <si>
    <t>BPJS</t>
  </si>
  <si>
    <t>Pinjaman Lainnya</t>
  </si>
  <si>
    <t>Total Potongan</t>
  </si>
  <si>
    <t>Gaji Bersih</t>
  </si>
  <si>
    <t>Ardiansyah</t>
  </si>
  <si>
    <t>Budi</t>
  </si>
  <si>
    <t>Dahlia</t>
  </si>
  <si>
    <t>Ervan</t>
  </si>
  <si>
    <t>Fadhil</t>
  </si>
  <si>
    <t>Gilang</t>
  </si>
  <si>
    <t>Herman</t>
  </si>
  <si>
    <t>Sarri</t>
  </si>
  <si>
    <t>Direktur</t>
  </si>
  <si>
    <t>Manager</t>
  </si>
  <si>
    <t>Produksi</t>
  </si>
  <si>
    <t>Staf</t>
  </si>
  <si>
    <t>Marketing</t>
  </si>
  <si>
    <t>Keuangan</t>
  </si>
  <si>
    <t>:</t>
  </si>
  <si>
    <t>GAJI KARYAWAN</t>
  </si>
  <si>
    <t>Pinjaman 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</si>
</sst>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4" tint="0.40000610370189521"/>
        </stop>
        <stop position="1">
          <color theme="4" tint="0.59999389629810485"/>
        </stop>
      </gradientFill>
    </fill>
    <fill>
      <patternFill patternType="solid">
        <fgColor theme="4" tint="0.59996337778862885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4" fontId="0" fillId="0" borderId="6" xfId="0" applyNumberFormat="1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0" fillId="4" borderId="1" xfId="0" applyFill="1" applyBorder="1"/>
    <xf numFmtId="4" fontId="0" fillId="4" borderId="1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110" zoomScaleNormal="110" workbookViewId="0">
      <selection activeCell="G21" sqref="G21"/>
    </sheetView>
  </sheetViews>
  <sheetFormatPr defaultRowHeight="15" x14ac:dyDescent="0.25"/>
  <cols>
    <col min="1" max="1" width="3.5703125" bestFit="1" customWidth="1"/>
    <col min="2" max="2" width="10.85546875" bestFit="1" customWidth="1"/>
    <col min="3" max="3" width="10" bestFit="1" customWidth="1"/>
    <col min="4" max="4" width="8.7109375" bestFit="1" customWidth="1"/>
    <col min="5" max="5" width="12.7109375" bestFit="1" customWidth="1"/>
    <col min="6" max="6" width="17.5703125" bestFit="1" customWidth="1"/>
    <col min="7" max="7" width="19.28515625" bestFit="1" customWidth="1"/>
    <col min="8" max="8" width="16.7109375" bestFit="1" customWidth="1"/>
    <col min="9" max="9" width="12.7109375" bestFit="1" customWidth="1"/>
    <col min="10" max="10" width="15.5703125" customWidth="1"/>
    <col min="11" max="11" width="11.7109375" customWidth="1"/>
    <col min="12" max="12" width="13.5703125" customWidth="1"/>
    <col min="13" max="13" width="14.42578125" bestFit="1" customWidth="1"/>
    <col min="14" max="14" width="12.7109375" bestFit="1" customWidth="1"/>
  </cols>
  <sheetData>
    <row r="1" spans="1:1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1" x14ac:dyDescent="0.3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1" x14ac:dyDescent="0.3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5" customFormat="1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</row>
    <row r="6" spans="1:14" ht="22.5" customHeight="1" x14ac:dyDescent="0.25">
      <c r="A6" s="26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26" t="s">
        <v>13</v>
      </c>
      <c r="L6" s="26" t="s">
        <v>33</v>
      </c>
      <c r="M6" s="26" t="s">
        <v>15</v>
      </c>
      <c r="N6" s="26" t="s">
        <v>16</v>
      </c>
    </row>
    <row r="7" spans="1:14" ht="22.5" customHeight="1" x14ac:dyDescent="0.25">
      <c r="A7" s="15">
        <v>1</v>
      </c>
      <c r="B7" s="15" t="s">
        <v>17</v>
      </c>
      <c r="C7" s="15" t="s">
        <v>25</v>
      </c>
      <c r="D7" s="15" t="s">
        <v>25</v>
      </c>
      <c r="E7" s="16">
        <v>25000000</v>
      </c>
      <c r="F7" s="16">
        <v>8000000</v>
      </c>
      <c r="G7" s="16">
        <v>2500000</v>
      </c>
      <c r="H7" s="16">
        <v>2000000</v>
      </c>
      <c r="I7" s="16">
        <f>SUM(E7:H7)</f>
        <v>37500000</v>
      </c>
      <c r="J7" s="16">
        <v>2000000</v>
      </c>
      <c r="K7" s="16">
        <v>1250000</v>
      </c>
      <c r="L7" s="16">
        <v>3000000</v>
      </c>
      <c r="M7" s="16">
        <f>SUM(J7:L7)</f>
        <v>6250000</v>
      </c>
      <c r="N7" s="16">
        <f>I7-M7</f>
        <v>31250000</v>
      </c>
    </row>
    <row r="8" spans="1:14" ht="22.5" customHeight="1" x14ac:dyDescent="0.25">
      <c r="A8" s="15">
        <v>2</v>
      </c>
      <c r="B8" s="15" t="s">
        <v>18</v>
      </c>
      <c r="C8" s="15" t="s">
        <v>27</v>
      </c>
      <c r="D8" s="15" t="s">
        <v>26</v>
      </c>
      <c r="E8" s="16">
        <v>15000000</v>
      </c>
      <c r="F8" s="16">
        <v>4000000</v>
      </c>
      <c r="G8" s="16">
        <v>1250000</v>
      </c>
      <c r="H8" s="16">
        <v>1000000</v>
      </c>
      <c r="I8" s="16">
        <f t="shared" ref="I8:I14" si="0">SUM(E8:H8)</f>
        <v>21250000</v>
      </c>
      <c r="J8" s="16">
        <v>200000</v>
      </c>
      <c r="K8" s="16">
        <v>750000</v>
      </c>
      <c r="L8" s="16">
        <v>100000</v>
      </c>
      <c r="M8" s="16">
        <f t="shared" ref="M8:M14" si="1">SUM(J8:L8)</f>
        <v>1050000</v>
      </c>
      <c r="N8" s="16">
        <f t="shared" ref="N8:N14" si="2">I8-M8</f>
        <v>20200000</v>
      </c>
    </row>
    <row r="9" spans="1:14" ht="22.5" customHeight="1" x14ac:dyDescent="0.25">
      <c r="A9" s="15">
        <v>3</v>
      </c>
      <c r="B9" s="15" t="s">
        <v>19</v>
      </c>
      <c r="C9" s="15" t="s">
        <v>27</v>
      </c>
      <c r="D9" s="15" t="s">
        <v>28</v>
      </c>
      <c r="E9" s="16">
        <v>4000000</v>
      </c>
      <c r="F9" s="16">
        <v>1500000</v>
      </c>
      <c r="G9" s="16">
        <v>600000</v>
      </c>
      <c r="H9" s="16">
        <v>500000</v>
      </c>
      <c r="I9" s="16">
        <f t="shared" si="0"/>
        <v>6600000</v>
      </c>
      <c r="J9" s="16">
        <v>0</v>
      </c>
      <c r="K9" s="16">
        <v>250000</v>
      </c>
      <c r="L9" s="16">
        <v>0</v>
      </c>
      <c r="M9" s="16">
        <f t="shared" si="1"/>
        <v>250000</v>
      </c>
      <c r="N9" s="16">
        <f t="shared" si="2"/>
        <v>6350000</v>
      </c>
    </row>
    <row r="10" spans="1:14" ht="22.5" customHeight="1" x14ac:dyDescent="0.25">
      <c r="A10" s="15">
        <v>4</v>
      </c>
      <c r="B10" s="15" t="s">
        <v>20</v>
      </c>
      <c r="C10" s="15" t="s">
        <v>29</v>
      </c>
      <c r="D10" s="15" t="s">
        <v>26</v>
      </c>
      <c r="E10" s="16">
        <v>15000000</v>
      </c>
      <c r="F10" s="16">
        <v>4000000</v>
      </c>
      <c r="G10" s="16">
        <v>1250000</v>
      </c>
      <c r="H10" s="16">
        <v>1000000</v>
      </c>
      <c r="I10" s="16">
        <f t="shared" si="0"/>
        <v>21250000</v>
      </c>
      <c r="J10" s="16">
        <v>1000000</v>
      </c>
      <c r="K10" s="16">
        <v>750000</v>
      </c>
      <c r="L10" s="16">
        <v>0</v>
      </c>
      <c r="M10" s="16">
        <f t="shared" si="1"/>
        <v>1750000</v>
      </c>
      <c r="N10" s="16">
        <f t="shared" si="2"/>
        <v>19500000</v>
      </c>
    </row>
    <row r="11" spans="1:14" ht="22.5" customHeight="1" x14ac:dyDescent="0.25">
      <c r="A11" s="15">
        <v>5</v>
      </c>
      <c r="B11" s="15" t="s">
        <v>21</v>
      </c>
      <c r="C11" s="15" t="s">
        <v>29</v>
      </c>
      <c r="D11" s="15" t="s">
        <v>28</v>
      </c>
      <c r="E11" s="16">
        <v>4000000</v>
      </c>
      <c r="F11" s="16">
        <v>1500000</v>
      </c>
      <c r="G11" s="16">
        <v>600000</v>
      </c>
      <c r="H11" s="16">
        <v>500000</v>
      </c>
      <c r="I11" s="16">
        <f t="shared" si="0"/>
        <v>6600000</v>
      </c>
      <c r="J11" s="16">
        <v>100000</v>
      </c>
      <c r="K11" s="16">
        <v>250000</v>
      </c>
      <c r="L11" s="16">
        <v>0</v>
      </c>
      <c r="M11" s="16">
        <f t="shared" si="1"/>
        <v>350000</v>
      </c>
      <c r="N11" s="16">
        <f t="shared" si="2"/>
        <v>6250000</v>
      </c>
    </row>
    <row r="12" spans="1:14" ht="22.5" customHeight="1" x14ac:dyDescent="0.25">
      <c r="A12" s="15">
        <v>6</v>
      </c>
      <c r="B12" s="15" t="s">
        <v>22</v>
      </c>
      <c r="C12" s="15" t="s">
        <v>29</v>
      </c>
      <c r="D12" s="15" t="s">
        <v>28</v>
      </c>
      <c r="E12" s="16">
        <v>4000000</v>
      </c>
      <c r="F12" s="16">
        <v>1500000</v>
      </c>
      <c r="G12" s="16">
        <v>600000</v>
      </c>
      <c r="H12" s="16">
        <v>500000</v>
      </c>
      <c r="I12" s="16">
        <f t="shared" si="0"/>
        <v>6600000</v>
      </c>
      <c r="J12" s="16">
        <v>50000</v>
      </c>
      <c r="K12" s="16">
        <v>250000</v>
      </c>
      <c r="L12" s="16">
        <v>0</v>
      </c>
      <c r="M12" s="16">
        <f t="shared" si="1"/>
        <v>300000</v>
      </c>
      <c r="N12" s="16">
        <f t="shared" si="2"/>
        <v>6300000</v>
      </c>
    </row>
    <row r="13" spans="1:14" ht="22.5" customHeight="1" x14ac:dyDescent="0.25">
      <c r="A13" s="15">
        <v>7</v>
      </c>
      <c r="B13" s="15" t="s">
        <v>23</v>
      </c>
      <c r="C13" s="15" t="s">
        <v>30</v>
      </c>
      <c r="D13" s="15" t="s">
        <v>26</v>
      </c>
      <c r="E13" s="16">
        <v>15000000</v>
      </c>
      <c r="F13" s="16">
        <v>4000000</v>
      </c>
      <c r="G13" s="16">
        <v>1250000</v>
      </c>
      <c r="H13" s="16">
        <v>1000000</v>
      </c>
      <c r="I13" s="16">
        <f t="shared" si="0"/>
        <v>21250000</v>
      </c>
      <c r="J13" s="16">
        <v>0</v>
      </c>
      <c r="K13" s="16">
        <v>750000</v>
      </c>
      <c r="L13" s="16">
        <v>500000</v>
      </c>
      <c r="M13" s="16">
        <f t="shared" si="1"/>
        <v>1250000</v>
      </c>
      <c r="N13" s="16">
        <f t="shared" si="2"/>
        <v>20000000</v>
      </c>
    </row>
    <row r="14" spans="1:14" ht="22.5" customHeight="1" x14ac:dyDescent="0.25">
      <c r="A14" s="15">
        <v>8</v>
      </c>
      <c r="B14" s="15" t="s">
        <v>24</v>
      </c>
      <c r="C14" s="15" t="s">
        <v>30</v>
      </c>
      <c r="D14" s="15" t="s">
        <v>28</v>
      </c>
      <c r="E14" s="16">
        <v>4000000</v>
      </c>
      <c r="F14" s="16">
        <v>1500000</v>
      </c>
      <c r="G14" s="16">
        <v>600000</v>
      </c>
      <c r="H14" s="16">
        <v>500000</v>
      </c>
      <c r="I14" s="16">
        <f t="shared" si="0"/>
        <v>6600000</v>
      </c>
      <c r="J14" s="16">
        <v>0</v>
      </c>
      <c r="K14" s="16">
        <v>250000</v>
      </c>
      <c r="L14" s="16">
        <v>0</v>
      </c>
      <c r="M14" s="16">
        <f t="shared" si="1"/>
        <v>250000</v>
      </c>
      <c r="N14" s="16">
        <f t="shared" si="2"/>
        <v>6350000</v>
      </c>
    </row>
  </sheetData>
  <mergeCells count="3">
    <mergeCell ref="A2:N2"/>
    <mergeCell ref="A3:N3"/>
    <mergeCell ref="A4:N4"/>
  </mergeCells>
  <pageMargins left="0.7" right="0.7" top="0.75" bottom="0.75" header="0.3" footer="0.3"/>
  <pageSetup paperSize="100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6"/>
  <sheetViews>
    <sheetView zoomScale="80" zoomScaleNormal="80" zoomScaleSheetLayoutView="70" workbookViewId="0">
      <selection activeCell="J25" sqref="J25"/>
    </sheetView>
  </sheetViews>
  <sheetFormatPr defaultRowHeight="15" x14ac:dyDescent="0.25"/>
  <cols>
    <col min="1" max="1" width="2.140625" customWidth="1"/>
    <col min="2" max="2" width="21.28515625" customWidth="1"/>
    <col min="3" max="3" width="1.42578125" customWidth="1"/>
    <col min="4" max="4" width="22" customWidth="1"/>
    <col min="6" max="6" width="21.28515625" customWidth="1"/>
    <col min="7" max="7" width="1.42578125" customWidth="1"/>
    <col min="8" max="8" width="22" customWidth="1"/>
  </cols>
  <sheetData>
    <row r="2" spans="2:8" x14ac:dyDescent="0.25">
      <c r="B2" s="6" t="s">
        <v>32</v>
      </c>
      <c r="C2" s="7"/>
      <c r="D2" s="8"/>
      <c r="F2" s="6" t="s">
        <v>32</v>
      </c>
      <c r="G2" s="7"/>
      <c r="H2" s="8"/>
    </row>
    <row r="3" spans="2:8" x14ac:dyDescent="0.25">
      <c r="B3" s="9" t="str">
        <f>Gaji!$A$3</f>
        <v>PT. MAJU TERUS</v>
      </c>
      <c r="C3" s="10" t="s">
        <v>31</v>
      </c>
      <c r="D3" s="11"/>
      <c r="F3" s="9" t="str">
        <f>Gaji!$A$3</f>
        <v>PT. MAJU TERUS</v>
      </c>
      <c r="G3" s="10" t="s">
        <v>31</v>
      </c>
      <c r="H3" s="11"/>
    </row>
    <row r="4" spans="2:8" ht="15.75" thickBot="1" x14ac:dyDescent="0.3">
      <c r="B4" s="17" t="str">
        <f>Gaji!$A$4</f>
        <v>BULAN DESEMBER 2018</v>
      </c>
      <c r="C4" s="18" t="s">
        <v>31</v>
      </c>
      <c r="D4" s="19"/>
      <c r="F4" s="17" t="str">
        <f>Gaji!$A$4</f>
        <v>BULAN DESEMBER 2018</v>
      </c>
      <c r="G4" s="18" t="s">
        <v>31</v>
      </c>
      <c r="H4" s="19"/>
    </row>
    <row r="5" spans="2:8" ht="15.75" thickTop="1" x14ac:dyDescent="0.25">
      <c r="B5" s="9"/>
      <c r="C5" s="10" t="s">
        <v>31</v>
      </c>
      <c r="D5" s="11"/>
      <c r="F5" s="9"/>
      <c r="G5" s="10" t="s">
        <v>31</v>
      </c>
      <c r="H5" s="11"/>
    </row>
    <row r="6" spans="2:8" x14ac:dyDescent="0.25">
      <c r="B6" s="1" t="s">
        <v>3</v>
      </c>
      <c r="C6" s="2" t="s">
        <v>31</v>
      </c>
      <c r="D6" s="3">
        <v>1</v>
      </c>
      <c r="F6" s="1" t="s">
        <v>3</v>
      </c>
      <c r="G6" s="2" t="s">
        <v>31</v>
      </c>
      <c r="H6" s="3">
        <v>2</v>
      </c>
    </row>
    <row r="7" spans="2:8" x14ac:dyDescent="0.25">
      <c r="B7" s="1" t="s">
        <v>4</v>
      </c>
      <c r="C7" s="2" t="s">
        <v>31</v>
      </c>
      <c r="D7" s="3" t="str">
        <f>VLOOKUP(D6,Gaji,2)</f>
        <v>Ardiansyah</v>
      </c>
      <c r="F7" s="1" t="s">
        <v>4</v>
      </c>
      <c r="G7" s="2" t="s">
        <v>31</v>
      </c>
      <c r="H7" s="3" t="str">
        <f>VLOOKUP(H6,Gaji,2)</f>
        <v>Budi</v>
      </c>
    </row>
    <row r="8" spans="2:8" x14ac:dyDescent="0.25">
      <c r="B8" s="1" t="s">
        <v>5</v>
      </c>
      <c r="C8" s="2" t="s">
        <v>31</v>
      </c>
      <c r="D8" s="3" t="str">
        <f>VLOOKUP(D6,Gaji,3)</f>
        <v>Direktur</v>
      </c>
      <c r="F8" s="1" t="s">
        <v>5</v>
      </c>
      <c r="G8" s="2" t="s">
        <v>31</v>
      </c>
      <c r="H8" s="3" t="str">
        <f>VLOOKUP(H6,Gaji,3)</f>
        <v>Produksi</v>
      </c>
    </row>
    <row r="9" spans="2:8" x14ac:dyDescent="0.25">
      <c r="B9" s="1" t="s">
        <v>6</v>
      </c>
      <c r="C9" s="2" t="s">
        <v>31</v>
      </c>
      <c r="D9" s="3" t="str">
        <f>VLOOKUP(D6,Gaji,4)</f>
        <v>Direktur</v>
      </c>
      <c r="F9" s="1" t="s">
        <v>6</v>
      </c>
      <c r="G9" s="2" t="s">
        <v>31</v>
      </c>
      <c r="H9" s="3" t="str">
        <f>VLOOKUP(H6,Gaji,4)</f>
        <v>Manager</v>
      </c>
    </row>
    <row r="10" spans="2:8" x14ac:dyDescent="0.25">
      <c r="B10" s="1" t="s">
        <v>7</v>
      </c>
      <c r="C10" s="2" t="s">
        <v>31</v>
      </c>
      <c r="D10" s="4">
        <f>VLOOKUP($D6,Gaji,5)</f>
        <v>25000000</v>
      </c>
      <c r="F10" s="1" t="s">
        <v>7</v>
      </c>
      <c r="G10" s="2" t="s">
        <v>31</v>
      </c>
      <c r="H10" s="4">
        <f>VLOOKUP(H6,Gaji,5)</f>
        <v>15000000</v>
      </c>
    </row>
    <row r="11" spans="2:8" x14ac:dyDescent="0.25">
      <c r="B11" s="1" t="s">
        <v>8</v>
      </c>
      <c r="C11" s="2" t="s">
        <v>31</v>
      </c>
      <c r="D11" s="4">
        <f>VLOOKUP(D6,Gaji,6)</f>
        <v>8000000</v>
      </c>
      <c r="F11" s="1" t="s">
        <v>8</v>
      </c>
      <c r="G11" s="2" t="s">
        <v>31</v>
      </c>
      <c r="H11" s="4">
        <f>VLOOKUP(H6,Gaji,6)</f>
        <v>4000000</v>
      </c>
    </row>
    <row r="12" spans="2:8" x14ac:dyDescent="0.25">
      <c r="B12" s="1" t="s">
        <v>9</v>
      </c>
      <c r="C12" s="2" t="s">
        <v>31</v>
      </c>
      <c r="D12" s="4">
        <f>VLOOKUP(D6,Gaji,7)</f>
        <v>2500000</v>
      </c>
      <c r="F12" s="1" t="s">
        <v>9</v>
      </c>
      <c r="G12" s="2" t="s">
        <v>31</v>
      </c>
      <c r="H12" s="4">
        <f>VLOOKUP(H6,Gaji,7)</f>
        <v>1250000</v>
      </c>
    </row>
    <row r="13" spans="2:8" x14ac:dyDescent="0.25">
      <c r="B13" s="1" t="s">
        <v>10</v>
      </c>
      <c r="C13" s="2" t="s">
        <v>31</v>
      </c>
      <c r="D13" s="4">
        <f>VLOOKUP(D6,Gaji,8)</f>
        <v>2000000</v>
      </c>
      <c r="F13" s="1" t="s">
        <v>10</v>
      </c>
      <c r="G13" s="2" t="s">
        <v>31</v>
      </c>
      <c r="H13" s="4">
        <f>VLOOKUP(H6,Gaji,8)</f>
        <v>1000000</v>
      </c>
    </row>
    <row r="14" spans="2:8" ht="20.100000000000001" customHeight="1" x14ac:dyDescent="0.25">
      <c r="B14" s="23" t="s">
        <v>11</v>
      </c>
      <c r="C14" s="24" t="s">
        <v>31</v>
      </c>
      <c r="D14" s="25">
        <f>VLOOKUP(D6,Gaji,9)</f>
        <v>37500000</v>
      </c>
      <c r="F14" s="23" t="s">
        <v>11</v>
      </c>
      <c r="G14" s="24" t="s">
        <v>31</v>
      </c>
      <c r="H14" s="25">
        <f>VLOOKUP(H6,Gaji,9)</f>
        <v>21250000</v>
      </c>
    </row>
    <row r="15" spans="2:8" x14ac:dyDescent="0.25">
      <c r="B15" s="1" t="s">
        <v>12</v>
      </c>
      <c r="C15" s="2" t="s">
        <v>31</v>
      </c>
      <c r="D15" s="4">
        <f>VLOOKUP(D6,Gaji,10)</f>
        <v>2000000</v>
      </c>
      <c r="F15" s="1" t="s">
        <v>12</v>
      </c>
      <c r="G15" s="2" t="s">
        <v>31</v>
      </c>
      <c r="H15" s="4">
        <f>VLOOKUP(H6,Gaji,10)</f>
        <v>200000</v>
      </c>
    </row>
    <row r="16" spans="2:8" x14ac:dyDescent="0.25">
      <c r="B16" s="1" t="s">
        <v>13</v>
      </c>
      <c r="C16" s="2" t="s">
        <v>31</v>
      </c>
      <c r="D16" s="4">
        <f>VLOOKUP(D6,Gaji,11)</f>
        <v>1250000</v>
      </c>
      <c r="F16" s="1" t="s">
        <v>13</v>
      </c>
      <c r="G16" s="2" t="s">
        <v>31</v>
      </c>
      <c r="H16" s="4">
        <f>VLOOKUP(H6,Gaji,11)</f>
        <v>750000</v>
      </c>
    </row>
    <row r="17" spans="2:8" x14ac:dyDescent="0.25">
      <c r="B17" s="1" t="s">
        <v>14</v>
      </c>
      <c r="C17" s="2" t="s">
        <v>31</v>
      </c>
      <c r="D17" s="4">
        <f>VLOOKUP(D6,Gaji,12)</f>
        <v>3000000</v>
      </c>
      <c r="F17" s="1" t="s">
        <v>14</v>
      </c>
      <c r="G17" s="2" t="s">
        <v>31</v>
      </c>
      <c r="H17" s="4">
        <f>VLOOKUP(H6,Gaji,12)</f>
        <v>100000</v>
      </c>
    </row>
    <row r="18" spans="2:8" x14ac:dyDescent="0.25">
      <c r="B18" s="1" t="s">
        <v>15</v>
      </c>
      <c r="C18" s="2" t="s">
        <v>31</v>
      </c>
      <c r="D18" s="4">
        <f>VLOOKUP(D6,Gaji,13)</f>
        <v>6250000</v>
      </c>
      <c r="F18" s="1" t="s">
        <v>15</v>
      </c>
      <c r="G18" s="2" t="s">
        <v>31</v>
      </c>
      <c r="H18" s="4">
        <f>VLOOKUP(H6,Gaji,13)</f>
        <v>1050000</v>
      </c>
    </row>
    <row r="19" spans="2:8" ht="20.100000000000001" customHeight="1" x14ac:dyDescent="0.25">
      <c r="B19" s="20" t="s">
        <v>16</v>
      </c>
      <c r="C19" s="21" t="s">
        <v>31</v>
      </c>
      <c r="D19" s="22">
        <f>VLOOKUP(D6,Gaji,14)</f>
        <v>31250000</v>
      </c>
      <c r="F19" s="20" t="s">
        <v>16</v>
      </c>
      <c r="G19" s="21" t="s">
        <v>31</v>
      </c>
      <c r="H19" s="22">
        <f>VLOOKUP(H6,Gaji,14)</f>
        <v>20200000</v>
      </c>
    </row>
    <row r="21" spans="2:8" x14ac:dyDescent="0.25">
      <c r="B21" s="6" t="s">
        <v>32</v>
      </c>
      <c r="C21" s="7"/>
      <c r="D21" s="8"/>
      <c r="F21" s="6" t="s">
        <v>32</v>
      </c>
      <c r="G21" s="7"/>
      <c r="H21" s="8"/>
    </row>
    <row r="22" spans="2:8" x14ac:dyDescent="0.25">
      <c r="B22" s="9" t="str">
        <f>Gaji!$A$3</f>
        <v>PT. MAJU TERUS</v>
      </c>
      <c r="C22" s="10" t="s">
        <v>31</v>
      </c>
      <c r="D22" s="11"/>
      <c r="F22" s="9" t="str">
        <f>Gaji!$A$3</f>
        <v>PT. MAJU TERUS</v>
      </c>
      <c r="G22" s="10" t="s">
        <v>31</v>
      </c>
      <c r="H22" s="11"/>
    </row>
    <row r="23" spans="2:8" ht="15.75" thickBot="1" x14ac:dyDescent="0.3">
      <c r="B23" s="17" t="str">
        <f>Gaji!$A$4</f>
        <v>BULAN DESEMBER 2018</v>
      </c>
      <c r="C23" s="18" t="s">
        <v>31</v>
      </c>
      <c r="D23" s="19"/>
      <c r="F23" s="17" t="str">
        <f>Gaji!$A$4</f>
        <v>BULAN DESEMBER 2018</v>
      </c>
      <c r="G23" s="18" t="s">
        <v>31</v>
      </c>
      <c r="H23" s="19"/>
    </row>
    <row r="24" spans="2:8" ht="15.75" thickTop="1" x14ac:dyDescent="0.25">
      <c r="B24" s="9"/>
      <c r="C24" s="10" t="s">
        <v>31</v>
      </c>
      <c r="D24" s="11"/>
      <c r="F24" s="9"/>
      <c r="G24" s="10" t="s">
        <v>31</v>
      </c>
      <c r="H24" s="11"/>
    </row>
    <row r="25" spans="2:8" x14ac:dyDescent="0.25">
      <c r="B25" s="1" t="s">
        <v>3</v>
      </c>
      <c r="C25" s="2" t="s">
        <v>31</v>
      </c>
      <c r="D25" s="3">
        <f>H6+1</f>
        <v>3</v>
      </c>
      <c r="F25" s="1" t="s">
        <v>3</v>
      </c>
      <c r="G25" s="2" t="s">
        <v>31</v>
      </c>
      <c r="H25" s="3">
        <f>D25+1</f>
        <v>4</v>
      </c>
    </row>
    <row r="26" spans="2:8" x14ac:dyDescent="0.25">
      <c r="B26" s="1" t="s">
        <v>4</v>
      </c>
      <c r="C26" s="2" t="s">
        <v>31</v>
      </c>
      <c r="D26" s="3" t="str">
        <f>VLOOKUP(D25,Gaji,2)</f>
        <v>Dahlia</v>
      </c>
      <c r="F26" s="1" t="s">
        <v>4</v>
      </c>
      <c r="G26" s="2" t="s">
        <v>31</v>
      </c>
      <c r="H26" s="3" t="str">
        <f>VLOOKUP(H25,Gaji,2)</f>
        <v>Ervan</v>
      </c>
    </row>
    <row r="27" spans="2:8" x14ac:dyDescent="0.25">
      <c r="B27" s="1" t="s">
        <v>5</v>
      </c>
      <c r="C27" s="2" t="s">
        <v>31</v>
      </c>
      <c r="D27" s="3" t="str">
        <f>VLOOKUP(D25,Gaji,3)</f>
        <v>Produksi</v>
      </c>
      <c r="F27" s="1" t="s">
        <v>5</v>
      </c>
      <c r="G27" s="2" t="s">
        <v>31</v>
      </c>
      <c r="H27" s="3" t="str">
        <f>VLOOKUP(H25,Gaji,3)</f>
        <v>Marketing</v>
      </c>
    </row>
    <row r="28" spans="2:8" x14ac:dyDescent="0.25">
      <c r="B28" s="1" t="s">
        <v>6</v>
      </c>
      <c r="C28" s="2" t="s">
        <v>31</v>
      </c>
      <c r="D28" s="3" t="str">
        <f>VLOOKUP(D25,Gaji,4)</f>
        <v>Staf</v>
      </c>
      <c r="F28" s="1" t="s">
        <v>6</v>
      </c>
      <c r="G28" s="2" t="s">
        <v>31</v>
      </c>
      <c r="H28" s="3" t="str">
        <f>VLOOKUP(H25,Gaji,4)</f>
        <v>Manager</v>
      </c>
    </row>
    <row r="29" spans="2:8" x14ac:dyDescent="0.25">
      <c r="B29" s="1" t="s">
        <v>7</v>
      </c>
      <c r="C29" s="2" t="s">
        <v>31</v>
      </c>
      <c r="D29" s="4">
        <f>VLOOKUP($D25,Gaji,5)</f>
        <v>4000000</v>
      </c>
      <c r="F29" s="1" t="s">
        <v>7</v>
      </c>
      <c r="G29" s="2" t="s">
        <v>31</v>
      </c>
      <c r="H29" s="4">
        <f>VLOOKUP(H25,Gaji,5)</f>
        <v>15000000</v>
      </c>
    </row>
    <row r="30" spans="2:8" x14ac:dyDescent="0.25">
      <c r="B30" s="1" t="s">
        <v>8</v>
      </c>
      <c r="C30" s="2" t="s">
        <v>31</v>
      </c>
      <c r="D30" s="4">
        <f>VLOOKUP(D25,Gaji,6)</f>
        <v>1500000</v>
      </c>
      <c r="F30" s="1" t="s">
        <v>8</v>
      </c>
      <c r="G30" s="2" t="s">
        <v>31</v>
      </c>
      <c r="H30" s="4">
        <f>VLOOKUP(H25,Gaji,6)</f>
        <v>4000000</v>
      </c>
    </row>
    <row r="31" spans="2:8" x14ac:dyDescent="0.25">
      <c r="B31" s="1" t="s">
        <v>9</v>
      </c>
      <c r="C31" s="2" t="s">
        <v>31</v>
      </c>
      <c r="D31" s="4">
        <f>VLOOKUP(D25,Gaji,7)</f>
        <v>600000</v>
      </c>
      <c r="F31" s="1" t="s">
        <v>9</v>
      </c>
      <c r="G31" s="2" t="s">
        <v>31</v>
      </c>
      <c r="H31" s="4">
        <f>VLOOKUP(H25,Gaji,7)</f>
        <v>1250000</v>
      </c>
    </row>
    <row r="32" spans="2:8" x14ac:dyDescent="0.25">
      <c r="B32" s="1" t="s">
        <v>10</v>
      </c>
      <c r="C32" s="2" t="s">
        <v>31</v>
      </c>
      <c r="D32" s="4">
        <f>VLOOKUP(D25,Gaji,8)</f>
        <v>500000</v>
      </c>
      <c r="F32" s="1" t="s">
        <v>10</v>
      </c>
      <c r="G32" s="2" t="s">
        <v>31</v>
      </c>
      <c r="H32" s="4">
        <f>VLOOKUP(H25,Gaji,8)</f>
        <v>1000000</v>
      </c>
    </row>
    <row r="33" spans="2:8" x14ac:dyDescent="0.25">
      <c r="B33" s="23" t="s">
        <v>11</v>
      </c>
      <c r="C33" s="24" t="s">
        <v>31</v>
      </c>
      <c r="D33" s="25">
        <f>VLOOKUP(D25,Gaji,9)</f>
        <v>6600000</v>
      </c>
      <c r="F33" s="23" t="s">
        <v>11</v>
      </c>
      <c r="G33" s="24" t="s">
        <v>31</v>
      </c>
      <c r="H33" s="25">
        <f>VLOOKUP(H25,Gaji,9)</f>
        <v>21250000</v>
      </c>
    </row>
    <row r="34" spans="2:8" x14ac:dyDescent="0.25">
      <c r="B34" s="1" t="s">
        <v>12</v>
      </c>
      <c r="C34" s="2" t="s">
        <v>31</v>
      </c>
      <c r="D34" s="4">
        <f>VLOOKUP(D25,Gaji,10)</f>
        <v>0</v>
      </c>
      <c r="F34" s="1" t="s">
        <v>12</v>
      </c>
      <c r="G34" s="2" t="s">
        <v>31</v>
      </c>
      <c r="H34" s="4">
        <f>VLOOKUP(H25,Gaji,10)</f>
        <v>1000000</v>
      </c>
    </row>
    <row r="35" spans="2:8" x14ac:dyDescent="0.25">
      <c r="B35" s="1" t="s">
        <v>13</v>
      </c>
      <c r="C35" s="2" t="s">
        <v>31</v>
      </c>
      <c r="D35" s="4">
        <f>VLOOKUP(D25,Gaji,11)</f>
        <v>250000</v>
      </c>
      <c r="F35" s="1" t="s">
        <v>13</v>
      </c>
      <c r="G35" s="2" t="s">
        <v>31</v>
      </c>
      <c r="H35" s="4">
        <f>VLOOKUP(H25,Gaji,11)</f>
        <v>750000</v>
      </c>
    </row>
    <row r="36" spans="2:8" x14ac:dyDescent="0.25">
      <c r="B36" s="1" t="s">
        <v>14</v>
      </c>
      <c r="C36" s="2" t="s">
        <v>31</v>
      </c>
      <c r="D36" s="4">
        <f>VLOOKUP(D25,Gaji,12)</f>
        <v>0</v>
      </c>
      <c r="F36" s="1" t="s">
        <v>14</v>
      </c>
      <c r="G36" s="2" t="s">
        <v>31</v>
      </c>
      <c r="H36" s="4">
        <f>VLOOKUP(H25,Gaji,12)</f>
        <v>0</v>
      </c>
    </row>
    <row r="37" spans="2:8" x14ac:dyDescent="0.25">
      <c r="B37" s="1" t="s">
        <v>15</v>
      </c>
      <c r="C37" s="2" t="s">
        <v>31</v>
      </c>
      <c r="D37" s="4">
        <f>VLOOKUP(D25,Gaji,13)</f>
        <v>250000</v>
      </c>
      <c r="F37" s="1" t="s">
        <v>15</v>
      </c>
      <c r="G37" s="2" t="s">
        <v>31</v>
      </c>
      <c r="H37" s="4">
        <f>VLOOKUP(H25,Gaji,13)</f>
        <v>1750000</v>
      </c>
    </row>
    <row r="38" spans="2:8" x14ac:dyDescent="0.25">
      <c r="B38" s="20" t="s">
        <v>16</v>
      </c>
      <c r="C38" s="21" t="s">
        <v>31</v>
      </c>
      <c r="D38" s="22">
        <f>VLOOKUP(D25,Gaji,14)</f>
        <v>6350000</v>
      </c>
      <c r="F38" s="20" t="s">
        <v>16</v>
      </c>
      <c r="G38" s="21" t="s">
        <v>31</v>
      </c>
      <c r="H38" s="22">
        <f>VLOOKUP(H25,Gaji,14)</f>
        <v>19500000</v>
      </c>
    </row>
    <row r="40" spans="2:8" x14ac:dyDescent="0.25">
      <c r="B40" s="6" t="s">
        <v>32</v>
      </c>
      <c r="C40" s="7"/>
      <c r="D40" s="8"/>
      <c r="F40" s="6" t="s">
        <v>32</v>
      </c>
      <c r="G40" s="7"/>
      <c r="H40" s="8"/>
    </row>
    <row r="41" spans="2:8" x14ac:dyDescent="0.25">
      <c r="B41" s="9" t="str">
        <f>Gaji!$A$3</f>
        <v>PT. MAJU TERUS</v>
      </c>
      <c r="C41" s="10" t="s">
        <v>31</v>
      </c>
      <c r="D41" s="11"/>
      <c r="F41" s="9" t="str">
        <f>Gaji!$A$3</f>
        <v>PT. MAJU TERUS</v>
      </c>
      <c r="G41" s="10" t="s">
        <v>31</v>
      </c>
      <c r="H41" s="11"/>
    </row>
    <row r="42" spans="2:8" ht="15.75" thickBot="1" x14ac:dyDescent="0.3">
      <c r="B42" s="17" t="str">
        <f>Gaji!$A$4</f>
        <v>BULAN DESEMBER 2018</v>
      </c>
      <c r="C42" s="18" t="s">
        <v>31</v>
      </c>
      <c r="D42" s="19"/>
      <c r="F42" s="17" t="str">
        <f>Gaji!$A$4</f>
        <v>BULAN DESEMBER 2018</v>
      </c>
      <c r="G42" s="18" t="s">
        <v>31</v>
      </c>
      <c r="H42" s="19"/>
    </row>
    <row r="43" spans="2:8" ht="15.75" thickTop="1" x14ac:dyDescent="0.25">
      <c r="B43" s="9"/>
      <c r="C43" s="10" t="s">
        <v>31</v>
      </c>
      <c r="D43" s="11"/>
      <c r="F43" s="9"/>
      <c r="G43" s="10" t="s">
        <v>31</v>
      </c>
      <c r="H43" s="11"/>
    </row>
    <row r="44" spans="2:8" x14ac:dyDescent="0.25">
      <c r="B44" s="1" t="s">
        <v>3</v>
      </c>
      <c r="C44" s="2" t="s">
        <v>31</v>
      </c>
      <c r="D44" s="3">
        <f>H25+1</f>
        <v>5</v>
      </c>
      <c r="F44" s="1" t="s">
        <v>3</v>
      </c>
      <c r="G44" s="2" t="s">
        <v>31</v>
      </c>
      <c r="H44" s="3">
        <f>D44+1</f>
        <v>6</v>
      </c>
    </row>
    <row r="45" spans="2:8" x14ac:dyDescent="0.25">
      <c r="B45" s="1" t="s">
        <v>4</v>
      </c>
      <c r="C45" s="2" t="s">
        <v>31</v>
      </c>
      <c r="D45" s="3" t="str">
        <f>VLOOKUP(D44,Gaji,2)</f>
        <v>Fadhil</v>
      </c>
      <c r="F45" s="1" t="s">
        <v>4</v>
      </c>
      <c r="G45" s="2" t="s">
        <v>31</v>
      </c>
      <c r="H45" s="3" t="str">
        <f>VLOOKUP(H44,Gaji,2)</f>
        <v>Gilang</v>
      </c>
    </row>
    <row r="46" spans="2:8" x14ac:dyDescent="0.25">
      <c r="B46" s="1" t="s">
        <v>5</v>
      </c>
      <c r="C46" s="2" t="s">
        <v>31</v>
      </c>
      <c r="D46" s="3" t="str">
        <f>VLOOKUP(D44,Gaji,3)</f>
        <v>Marketing</v>
      </c>
      <c r="F46" s="1" t="s">
        <v>5</v>
      </c>
      <c r="G46" s="2" t="s">
        <v>31</v>
      </c>
      <c r="H46" s="3" t="str">
        <f>VLOOKUP(H44,Gaji,3)</f>
        <v>Marketing</v>
      </c>
    </row>
    <row r="47" spans="2:8" x14ac:dyDescent="0.25">
      <c r="B47" s="1" t="s">
        <v>6</v>
      </c>
      <c r="C47" s="2" t="s">
        <v>31</v>
      </c>
      <c r="D47" s="3" t="str">
        <f>VLOOKUP(D44,Gaji,4)</f>
        <v>Staf</v>
      </c>
      <c r="F47" s="1" t="s">
        <v>6</v>
      </c>
      <c r="G47" s="2" t="s">
        <v>31</v>
      </c>
      <c r="H47" s="3" t="str">
        <f>VLOOKUP(H44,Gaji,4)</f>
        <v>Staf</v>
      </c>
    </row>
    <row r="48" spans="2:8" x14ac:dyDescent="0.25">
      <c r="B48" s="1" t="s">
        <v>7</v>
      </c>
      <c r="C48" s="2" t="s">
        <v>31</v>
      </c>
      <c r="D48" s="4">
        <f>VLOOKUP($D44,Gaji,5)</f>
        <v>4000000</v>
      </c>
      <c r="F48" s="1" t="s">
        <v>7</v>
      </c>
      <c r="G48" s="2" t="s">
        <v>31</v>
      </c>
      <c r="H48" s="4">
        <f>VLOOKUP(H44,Gaji,5)</f>
        <v>4000000</v>
      </c>
    </row>
    <row r="49" spans="2:8" x14ac:dyDescent="0.25">
      <c r="B49" s="1" t="s">
        <v>8</v>
      </c>
      <c r="C49" s="2" t="s">
        <v>31</v>
      </c>
      <c r="D49" s="4">
        <f>VLOOKUP(D44,Gaji,6)</f>
        <v>1500000</v>
      </c>
      <c r="F49" s="1" t="s">
        <v>8</v>
      </c>
      <c r="G49" s="2" t="s">
        <v>31</v>
      </c>
      <c r="H49" s="4">
        <f>VLOOKUP(H44,Gaji,6)</f>
        <v>1500000</v>
      </c>
    </row>
    <row r="50" spans="2:8" x14ac:dyDescent="0.25">
      <c r="B50" s="1" t="s">
        <v>9</v>
      </c>
      <c r="C50" s="2" t="s">
        <v>31</v>
      </c>
      <c r="D50" s="4">
        <f>VLOOKUP(D44,Gaji,7)</f>
        <v>600000</v>
      </c>
      <c r="F50" s="1" t="s">
        <v>9</v>
      </c>
      <c r="G50" s="2" t="s">
        <v>31</v>
      </c>
      <c r="H50" s="4">
        <f>VLOOKUP(H44,Gaji,7)</f>
        <v>600000</v>
      </c>
    </row>
    <row r="51" spans="2:8" x14ac:dyDescent="0.25">
      <c r="B51" s="1" t="s">
        <v>10</v>
      </c>
      <c r="C51" s="2" t="s">
        <v>31</v>
      </c>
      <c r="D51" s="4">
        <f>VLOOKUP(D44,Gaji,8)</f>
        <v>500000</v>
      </c>
      <c r="F51" s="1" t="s">
        <v>10</v>
      </c>
      <c r="G51" s="2" t="s">
        <v>31</v>
      </c>
      <c r="H51" s="4">
        <f>VLOOKUP(H44,Gaji,8)</f>
        <v>500000</v>
      </c>
    </row>
    <row r="52" spans="2:8" x14ac:dyDescent="0.25">
      <c r="B52" s="23" t="s">
        <v>11</v>
      </c>
      <c r="C52" s="24" t="s">
        <v>31</v>
      </c>
      <c r="D52" s="25">
        <f>VLOOKUP(D44,Gaji,9)</f>
        <v>6600000</v>
      </c>
      <c r="F52" s="23" t="s">
        <v>11</v>
      </c>
      <c r="G52" s="24" t="s">
        <v>31</v>
      </c>
      <c r="H52" s="25">
        <f>VLOOKUP(H44,Gaji,9)</f>
        <v>6600000</v>
      </c>
    </row>
    <row r="53" spans="2:8" x14ac:dyDescent="0.25">
      <c r="B53" s="1" t="s">
        <v>12</v>
      </c>
      <c r="C53" s="2" t="s">
        <v>31</v>
      </c>
      <c r="D53" s="4">
        <f>VLOOKUP(D44,Gaji,10)</f>
        <v>100000</v>
      </c>
      <c r="F53" s="1" t="s">
        <v>12</v>
      </c>
      <c r="G53" s="2" t="s">
        <v>31</v>
      </c>
      <c r="H53" s="4">
        <f>VLOOKUP(H44,Gaji,10)</f>
        <v>50000</v>
      </c>
    </row>
    <row r="54" spans="2:8" x14ac:dyDescent="0.25">
      <c r="B54" s="1" t="s">
        <v>13</v>
      </c>
      <c r="C54" s="2" t="s">
        <v>31</v>
      </c>
      <c r="D54" s="4">
        <f>VLOOKUP(D44,Gaji,11)</f>
        <v>250000</v>
      </c>
      <c r="F54" s="1" t="s">
        <v>13</v>
      </c>
      <c r="G54" s="2" t="s">
        <v>31</v>
      </c>
      <c r="H54" s="4">
        <f>VLOOKUP(H44,Gaji,11)</f>
        <v>250000</v>
      </c>
    </row>
    <row r="55" spans="2:8" x14ac:dyDescent="0.25">
      <c r="B55" s="1" t="s">
        <v>14</v>
      </c>
      <c r="C55" s="2" t="s">
        <v>31</v>
      </c>
      <c r="D55" s="4">
        <f>VLOOKUP(D44,Gaji,12)</f>
        <v>0</v>
      </c>
      <c r="F55" s="1" t="s">
        <v>14</v>
      </c>
      <c r="G55" s="2" t="s">
        <v>31</v>
      </c>
      <c r="H55" s="4">
        <f>VLOOKUP(H44,Gaji,12)</f>
        <v>0</v>
      </c>
    </row>
    <row r="56" spans="2:8" x14ac:dyDescent="0.25">
      <c r="B56" s="1" t="s">
        <v>15</v>
      </c>
      <c r="C56" s="2" t="s">
        <v>31</v>
      </c>
      <c r="D56" s="4">
        <f>VLOOKUP(D44,Gaji,13)</f>
        <v>350000</v>
      </c>
      <c r="F56" s="1" t="s">
        <v>15</v>
      </c>
      <c r="G56" s="2" t="s">
        <v>31</v>
      </c>
      <c r="H56" s="4">
        <f>VLOOKUP(H44,Gaji,13)</f>
        <v>300000</v>
      </c>
    </row>
    <row r="57" spans="2:8" x14ac:dyDescent="0.25">
      <c r="B57" s="20" t="s">
        <v>16</v>
      </c>
      <c r="C57" s="21" t="s">
        <v>31</v>
      </c>
      <c r="D57" s="22">
        <f>VLOOKUP(D44,Gaji,14)</f>
        <v>6250000</v>
      </c>
      <c r="F57" s="20" t="s">
        <v>16</v>
      </c>
      <c r="G57" s="21" t="s">
        <v>31</v>
      </c>
      <c r="H57" s="22">
        <f>VLOOKUP(H44,Gaji,14)</f>
        <v>6300000</v>
      </c>
    </row>
    <row r="59" spans="2:8" x14ac:dyDescent="0.25">
      <c r="B59" s="6" t="s">
        <v>32</v>
      </c>
      <c r="C59" s="7"/>
      <c r="D59" s="8"/>
      <c r="F59" s="6" t="s">
        <v>32</v>
      </c>
      <c r="G59" s="7"/>
      <c r="H59" s="8"/>
    </row>
    <row r="60" spans="2:8" x14ac:dyDescent="0.25">
      <c r="B60" s="9" t="str">
        <f>Gaji!$A$3</f>
        <v>PT. MAJU TERUS</v>
      </c>
      <c r="C60" s="10" t="s">
        <v>31</v>
      </c>
      <c r="D60" s="11"/>
      <c r="F60" s="9" t="str">
        <f>Gaji!$A$3</f>
        <v>PT. MAJU TERUS</v>
      </c>
      <c r="G60" s="10" t="s">
        <v>31</v>
      </c>
      <c r="H60" s="11"/>
    </row>
    <row r="61" spans="2:8" ht="15.75" thickBot="1" x14ac:dyDescent="0.3">
      <c r="B61" s="17" t="str">
        <f>Gaji!$A$4</f>
        <v>BULAN DESEMBER 2018</v>
      </c>
      <c r="C61" s="18" t="s">
        <v>31</v>
      </c>
      <c r="D61" s="19"/>
      <c r="F61" s="17" t="str">
        <f>Gaji!$A$4</f>
        <v>BULAN DESEMBER 2018</v>
      </c>
      <c r="G61" s="18" t="s">
        <v>31</v>
      </c>
      <c r="H61" s="19"/>
    </row>
    <row r="62" spans="2:8" ht="15.75" thickTop="1" x14ac:dyDescent="0.25">
      <c r="B62" s="9"/>
      <c r="C62" s="10" t="s">
        <v>31</v>
      </c>
      <c r="D62" s="11"/>
      <c r="F62" s="9"/>
      <c r="G62" s="10" t="s">
        <v>31</v>
      </c>
      <c r="H62" s="11"/>
    </row>
    <row r="63" spans="2:8" x14ac:dyDescent="0.25">
      <c r="B63" s="1" t="s">
        <v>3</v>
      </c>
      <c r="C63" s="2" t="s">
        <v>31</v>
      </c>
      <c r="D63" s="3">
        <f>H44+1</f>
        <v>7</v>
      </c>
      <c r="F63" s="1" t="s">
        <v>3</v>
      </c>
      <c r="G63" s="2" t="s">
        <v>31</v>
      </c>
      <c r="H63" s="3">
        <f>D63+1</f>
        <v>8</v>
      </c>
    </row>
    <row r="64" spans="2:8" x14ac:dyDescent="0.25">
      <c r="B64" s="1" t="s">
        <v>4</v>
      </c>
      <c r="C64" s="2" t="s">
        <v>31</v>
      </c>
      <c r="D64" s="3" t="str">
        <f>VLOOKUP(D63,Gaji,2)</f>
        <v>Herman</v>
      </c>
      <c r="F64" s="1" t="s">
        <v>4</v>
      </c>
      <c r="G64" s="2" t="s">
        <v>31</v>
      </c>
      <c r="H64" s="3" t="str">
        <f>VLOOKUP(H63,Gaji,2)</f>
        <v>Sarri</v>
      </c>
    </row>
    <row r="65" spans="2:8" x14ac:dyDescent="0.25">
      <c r="B65" s="1" t="s">
        <v>5</v>
      </c>
      <c r="C65" s="2" t="s">
        <v>31</v>
      </c>
      <c r="D65" s="3" t="str">
        <f>VLOOKUP(D63,Gaji,3)</f>
        <v>Keuangan</v>
      </c>
      <c r="F65" s="1" t="s">
        <v>5</v>
      </c>
      <c r="G65" s="2" t="s">
        <v>31</v>
      </c>
      <c r="H65" s="3" t="str">
        <f>VLOOKUP(H63,Gaji,3)</f>
        <v>Keuangan</v>
      </c>
    </row>
    <row r="66" spans="2:8" x14ac:dyDescent="0.25">
      <c r="B66" s="1" t="s">
        <v>6</v>
      </c>
      <c r="C66" s="2" t="s">
        <v>31</v>
      </c>
      <c r="D66" s="3" t="str">
        <f>VLOOKUP(D63,Gaji,4)</f>
        <v>Manager</v>
      </c>
      <c r="F66" s="1" t="s">
        <v>6</v>
      </c>
      <c r="G66" s="2" t="s">
        <v>31</v>
      </c>
      <c r="H66" s="3" t="str">
        <f>VLOOKUP(H63,Gaji,4)</f>
        <v>Staf</v>
      </c>
    </row>
    <row r="67" spans="2:8" x14ac:dyDescent="0.25">
      <c r="B67" s="1" t="s">
        <v>7</v>
      </c>
      <c r="C67" s="2" t="s">
        <v>31</v>
      </c>
      <c r="D67" s="4">
        <f>VLOOKUP($D63,Gaji,5)</f>
        <v>15000000</v>
      </c>
      <c r="F67" s="1" t="s">
        <v>7</v>
      </c>
      <c r="G67" s="2" t="s">
        <v>31</v>
      </c>
      <c r="H67" s="4">
        <f>VLOOKUP(H63,Gaji,5)</f>
        <v>4000000</v>
      </c>
    </row>
    <row r="68" spans="2:8" x14ac:dyDescent="0.25">
      <c r="B68" s="1" t="s">
        <v>8</v>
      </c>
      <c r="C68" s="2" t="s">
        <v>31</v>
      </c>
      <c r="D68" s="4">
        <f>VLOOKUP(D63,Gaji,6)</f>
        <v>4000000</v>
      </c>
      <c r="F68" s="1" t="s">
        <v>8</v>
      </c>
      <c r="G68" s="2" t="s">
        <v>31</v>
      </c>
      <c r="H68" s="4">
        <f>VLOOKUP(H63,Gaji,6)</f>
        <v>1500000</v>
      </c>
    </row>
    <row r="69" spans="2:8" x14ac:dyDescent="0.25">
      <c r="B69" s="1" t="s">
        <v>9</v>
      </c>
      <c r="C69" s="2" t="s">
        <v>31</v>
      </c>
      <c r="D69" s="4">
        <f>VLOOKUP(D63,Gaji,7)</f>
        <v>1250000</v>
      </c>
      <c r="F69" s="1" t="s">
        <v>9</v>
      </c>
      <c r="G69" s="2" t="s">
        <v>31</v>
      </c>
      <c r="H69" s="4">
        <f>VLOOKUP(H63,Gaji,7)</f>
        <v>600000</v>
      </c>
    </row>
    <row r="70" spans="2:8" x14ac:dyDescent="0.25">
      <c r="B70" s="1" t="s">
        <v>10</v>
      </c>
      <c r="C70" s="2" t="s">
        <v>31</v>
      </c>
      <c r="D70" s="4">
        <f>VLOOKUP(D63,Gaji,8)</f>
        <v>1000000</v>
      </c>
      <c r="F70" s="1" t="s">
        <v>10</v>
      </c>
      <c r="G70" s="2" t="s">
        <v>31</v>
      </c>
      <c r="H70" s="4">
        <f>VLOOKUP(H63,Gaji,8)</f>
        <v>500000</v>
      </c>
    </row>
    <row r="71" spans="2:8" x14ac:dyDescent="0.25">
      <c r="B71" s="23" t="s">
        <v>11</v>
      </c>
      <c r="C71" s="24" t="s">
        <v>31</v>
      </c>
      <c r="D71" s="25">
        <f>VLOOKUP(D63,Gaji,9)</f>
        <v>21250000</v>
      </c>
      <c r="F71" s="23" t="s">
        <v>11</v>
      </c>
      <c r="G71" s="24" t="s">
        <v>31</v>
      </c>
      <c r="H71" s="25">
        <f>VLOOKUP(H63,Gaji,9)</f>
        <v>6600000</v>
      </c>
    </row>
    <row r="72" spans="2:8" x14ac:dyDescent="0.25">
      <c r="B72" s="1" t="s">
        <v>12</v>
      </c>
      <c r="C72" s="2" t="s">
        <v>31</v>
      </c>
      <c r="D72" s="4">
        <f>VLOOKUP(D63,Gaji,10)</f>
        <v>0</v>
      </c>
      <c r="F72" s="1" t="s">
        <v>12</v>
      </c>
      <c r="G72" s="2" t="s">
        <v>31</v>
      </c>
      <c r="H72" s="4">
        <f>VLOOKUP(H63,Gaji,10)</f>
        <v>0</v>
      </c>
    </row>
    <row r="73" spans="2:8" x14ac:dyDescent="0.25">
      <c r="B73" s="1" t="s">
        <v>13</v>
      </c>
      <c r="C73" s="2" t="s">
        <v>31</v>
      </c>
      <c r="D73" s="4">
        <f>VLOOKUP(D63,Gaji,11)</f>
        <v>750000</v>
      </c>
      <c r="F73" s="1" t="s">
        <v>13</v>
      </c>
      <c r="G73" s="2" t="s">
        <v>31</v>
      </c>
      <c r="H73" s="4">
        <f>VLOOKUP(H63,Gaji,11)</f>
        <v>250000</v>
      </c>
    </row>
    <row r="74" spans="2:8" x14ac:dyDescent="0.25">
      <c r="B74" s="1" t="s">
        <v>14</v>
      </c>
      <c r="C74" s="2" t="s">
        <v>31</v>
      </c>
      <c r="D74" s="4">
        <f>VLOOKUP(D63,Gaji,12)</f>
        <v>500000</v>
      </c>
      <c r="F74" s="1" t="s">
        <v>14</v>
      </c>
      <c r="G74" s="2" t="s">
        <v>31</v>
      </c>
      <c r="H74" s="4">
        <f>VLOOKUP(H63,Gaji,12)</f>
        <v>0</v>
      </c>
    </row>
    <row r="75" spans="2:8" x14ac:dyDescent="0.25">
      <c r="B75" s="1" t="s">
        <v>15</v>
      </c>
      <c r="C75" s="2" t="s">
        <v>31</v>
      </c>
      <c r="D75" s="4">
        <f>VLOOKUP(D63,Gaji,13)</f>
        <v>1250000</v>
      </c>
      <c r="F75" s="1" t="s">
        <v>15</v>
      </c>
      <c r="G75" s="2" t="s">
        <v>31</v>
      </c>
      <c r="H75" s="4">
        <f>VLOOKUP(H63,Gaji,13)</f>
        <v>250000</v>
      </c>
    </row>
    <row r="76" spans="2:8" x14ac:dyDescent="0.25">
      <c r="B76" s="20" t="s">
        <v>16</v>
      </c>
      <c r="C76" s="21" t="s">
        <v>31</v>
      </c>
      <c r="D76" s="22">
        <f>VLOOKUP(D63,Gaji,14)</f>
        <v>20000000</v>
      </c>
      <c r="F76" s="20" t="s">
        <v>16</v>
      </c>
      <c r="G76" s="21" t="s">
        <v>31</v>
      </c>
      <c r="H76" s="22">
        <f>VLOOKUP(H63,Gaji,14)</f>
        <v>6350000</v>
      </c>
    </row>
  </sheetData>
  <mergeCells count="32">
    <mergeCell ref="B60:D60"/>
    <mergeCell ref="F60:H60"/>
    <mergeCell ref="B61:D61"/>
    <mergeCell ref="F61:H61"/>
    <mergeCell ref="B62:D62"/>
    <mergeCell ref="F62:H62"/>
    <mergeCell ref="B42:D42"/>
    <mergeCell ref="F42:H42"/>
    <mergeCell ref="B43:D43"/>
    <mergeCell ref="F43:H43"/>
    <mergeCell ref="B59:D59"/>
    <mergeCell ref="F59:H59"/>
    <mergeCell ref="B24:D24"/>
    <mergeCell ref="F24:H24"/>
    <mergeCell ref="B40:D40"/>
    <mergeCell ref="F40:H40"/>
    <mergeCell ref="B41:D41"/>
    <mergeCell ref="F41:H41"/>
    <mergeCell ref="B21:D21"/>
    <mergeCell ref="F21:H21"/>
    <mergeCell ref="B22:D22"/>
    <mergeCell ref="F22:H22"/>
    <mergeCell ref="B23:D23"/>
    <mergeCell ref="F23:H23"/>
    <mergeCell ref="B2:D2"/>
    <mergeCell ref="B3:D3"/>
    <mergeCell ref="B4:D4"/>
    <mergeCell ref="B5:D5"/>
    <mergeCell ref="F2:H2"/>
    <mergeCell ref="F3:H3"/>
    <mergeCell ref="F4:H4"/>
    <mergeCell ref="F5:H5"/>
  </mergeCells>
  <printOptions verticalCentered="1"/>
  <pageMargins left="0.7" right="0.7" top="0.75" bottom="0.75" header="0.3" footer="0.3"/>
  <pageSetup paperSize="1001" scale="89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Gaji</vt:lpstr>
      <vt:lpstr>Slip</vt:lpstr>
      <vt:lpstr>Gaji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 Irvanus</dc:creator>
  <cp:lastModifiedBy>pas irvanus</cp:lastModifiedBy>
  <cp:lastPrinted>2018-11-08T06:46:07Z</cp:lastPrinted>
  <dcterms:created xsi:type="dcterms:W3CDTF">2018-11-08T06:19:39Z</dcterms:created>
  <dcterms:modified xsi:type="dcterms:W3CDTF">2020-11-05T03:48:32Z</dcterms:modified>
</cp:coreProperties>
</file>